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МКД!$A$19:$G$54</definedName>
    <definedName name="_xlnm.Print_Area" localSheetId="0">МКД!$A$1:$G$54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33" i="1" l="1"/>
  <c r="F20" i="1"/>
  <c r="F45" i="1"/>
  <c r="F53" i="1" s="1"/>
  <c r="F15" i="1" l="1"/>
  <c r="D53" i="1"/>
  <c r="F5" i="1" l="1"/>
  <c r="E20" i="1"/>
  <c r="E11" i="1"/>
  <c r="C53" i="1" l="1"/>
  <c r="B53" i="1"/>
  <c r="C15" i="1" l="1"/>
  <c r="D15" i="1"/>
  <c r="D5" i="1" s="1"/>
  <c r="E42" i="1"/>
  <c r="C5" i="1" l="1"/>
  <c r="E33" i="1"/>
  <c r="E45" i="1"/>
  <c r="E51" i="1"/>
  <c r="E12" i="1"/>
  <c r="E13" i="1"/>
  <c r="E14" i="1"/>
  <c r="E53" i="1" l="1"/>
  <c r="E15" i="1"/>
  <c r="E5" i="1" l="1"/>
  <c r="H52" i="1"/>
  <c r="H42" i="1"/>
  <c r="B15" i="1"/>
  <c r="B5" i="1" s="1"/>
  <c r="H45" i="1" l="1"/>
  <c r="H33" i="1"/>
  <c r="H20" i="1"/>
  <c r="H54" i="1"/>
</calcChain>
</file>

<file path=xl/sharedStrings.xml><?xml version="1.0" encoding="utf-8"?>
<sst xmlns="http://schemas.openxmlformats.org/spreadsheetml/2006/main" count="68" uniqueCount="54">
  <si>
    <t>Отчет УК "Энергия" по МКД Английская 2  за период 01.01.2019 - 31.12.2019г.</t>
  </si>
  <si>
    <t>РАСЧЕТЫ с СОБСТВЕННИКАМИ МКД</t>
  </si>
  <si>
    <t>РАСЧЕТЫ с ПОСТАВЩИКАМИ и ПОДРЯЧДЧИКАМИ</t>
  </si>
  <si>
    <t>Задолженность собственников на 01.01.2019</t>
  </si>
  <si>
    <t>Начислено за оказанные услуги</t>
  </si>
  <si>
    <t xml:space="preserve">Оплачено собственниками </t>
  </si>
  <si>
    <t>Задолженность собственников на 01.01.2020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</si>
  <si>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</si>
  <si>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</si>
  <si>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</si>
  <si>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</si>
  <si>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</si>
  <si>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</si>
  <si>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</si>
  <si>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</si>
  <si>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</si>
  <si>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</si>
  <si>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</si>
  <si>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</si>
  <si>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</si>
  <si>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</si>
  <si>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</si>
  <si>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1С</t>
  </si>
  <si>
    <t>Амортизация</t>
  </si>
  <si>
    <t>Аренда офиса</t>
  </si>
  <si>
    <t>Заправка картриджей</t>
  </si>
  <si>
    <t>Интернет</t>
  </si>
  <si>
    <t>ККТ</t>
  </si>
  <si>
    <t>Консультант плюс</t>
  </si>
  <si>
    <t>Паспортный стол (программа)</t>
  </si>
  <si>
    <t>Телефонная связь</t>
  </si>
  <si>
    <t>"КВАДО"</t>
  </si>
  <si>
    <t>З/п и взносы</t>
  </si>
  <si>
    <t>Услуги связи</t>
  </si>
  <si>
    <t>Содержание общего имущества</t>
  </si>
  <si>
    <t>Клининг МОП</t>
  </si>
  <si>
    <t>Водоснабжение (ХВС) / водоотведение превышение</t>
  </si>
  <si>
    <t>Вывоз ТКО превышение</t>
  </si>
  <si>
    <t>Электроэнергия превышение</t>
  </si>
  <si>
    <t>Клининг придомовой территории</t>
  </si>
  <si>
    <t>Прочие</t>
  </si>
  <si>
    <t>Прочие затраты</t>
  </si>
  <si>
    <t>Содержание общедомового имущества</t>
  </si>
  <si>
    <t>Содержание несущих и ненесущих конструкций</t>
  </si>
  <si>
    <t>Содержание и ремонт помещений</t>
  </si>
  <si>
    <t xml:space="preserve">Обсл-ие АППЗ  </t>
  </si>
  <si>
    <t>Содержание инженерно-технического обеспечения</t>
  </si>
  <si>
    <t>Содержание инженерных систем</t>
  </si>
  <si>
    <t>Платные услуги</t>
  </si>
  <si>
    <t>З/п и взоны</t>
  </si>
  <si>
    <t>Текущий ремонт</t>
  </si>
  <si>
    <t>Списание материалов</t>
  </si>
  <si>
    <t>Обслуживание лифтов</t>
  </si>
  <si>
    <t xml:space="preserve">Итого за ЖУ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</si>
</sst>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2" applyFont="1"/>
    <xf numFmtId="166" fontId="3" fillId="0" borderId="0" xfId="2" applyNumberFormat="1" applyFont="1"/>
    <xf numFmtId="166" fontId="3" fillId="0" borderId="0" xfId="3" applyNumberFormat="1" applyFont="1"/>
    <xf numFmtId="166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6" fontId="4" fillId="0" borderId="1" xfId="3" applyNumberFormat="1" applyFont="1" applyBorder="1"/>
    <xf numFmtId="166" fontId="3" fillId="0" borderId="2" xfId="3" applyNumberFormat="1" applyFont="1" applyBorder="1"/>
    <xf numFmtId="166" fontId="3" fillId="0" borderId="3" xfId="3" applyNumberFormat="1" applyFont="1" applyBorder="1"/>
    <xf numFmtId="166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166" fontId="5" fillId="0" borderId="4" xfId="3" applyNumberFormat="1" applyFont="1" applyBorder="1" applyAlignment="1">
      <alignment horizontal="center" vertical="center" wrapText="1"/>
    </xf>
    <xf numFmtId="166" fontId="4" fillId="0" borderId="5" xfId="3" applyNumberFormat="1" applyFont="1" applyBorder="1" applyAlignment="1">
      <alignment horizontal="center" vertical="center" wrapText="1"/>
    </xf>
    <xf numFmtId="166" fontId="6" fillId="0" borderId="5" xfId="3" applyNumberFormat="1" applyFont="1" applyBorder="1" applyAlignment="1">
      <alignment horizontal="center" vertical="center" wrapText="1"/>
    </xf>
    <xf numFmtId="166" fontId="5" fillId="0" borderId="6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4" fontId="7" fillId="0" borderId="10" xfId="3" applyNumberFormat="1" applyFont="1" applyBorder="1"/>
    <xf numFmtId="4" fontId="7" fillId="0" borderId="11" xfId="3" applyNumberFormat="1" applyFont="1" applyBorder="1"/>
    <xf numFmtId="0" fontId="3" fillId="0" borderId="12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3" xfId="2" applyFont="1" applyBorder="1" applyAlignment="1">
      <alignment wrapText="1"/>
    </xf>
    <xf numFmtId="165" fontId="8" fillId="0" borderId="0" xfId="3" applyNumberFormat="1" applyFont="1"/>
    <xf numFmtId="166" fontId="8" fillId="0" borderId="14" xfId="3" applyNumberFormat="1" applyFont="1" applyBorder="1"/>
    <xf numFmtId="166" fontId="9" fillId="0" borderId="0" xfId="3" applyNumberFormat="1" applyFont="1" applyBorder="1"/>
    <xf numFmtId="0" fontId="9" fillId="0" borderId="13" xfId="2" applyFont="1" applyBorder="1" applyAlignment="1">
      <alignment wrapText="1"/>
    </xf>
    <xf numFmtId="0" fontId="9" fillId="0" borderId="0" xfId="2" applyFont="1"/>
    <xf numFmtId="0" fontId="4" fillId="0" borderId="15" xfId="2" applyFont="1" applyBorder="1" applyAlignment="1">
      <alignment horizontal="center" vertical="center" wrapText="1"/>
    </xf>
    <xf numFmtId="166" fontId="5" fillId="0" borderId="7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4" fillId="0" borderId="15" xfId="2" applyFont="1" applyBorder="1" applyAlignment="1">
      <alignment wrapText="1"/>
    </xf>
    <xf numFmtId="165" fontId="3" fillId="0" borderId="7" xfId="2" applyNumberFormat="1" applyFont="1" applyBorder="1" applyAlignment="1">
      <alignment vertical="center"/>
    </xf>
    <xf numFmtId="165" fontId="3" fillId="0" borderId="5" xfId="3" applyNumberFormat="1" applyFont="1" applyBorder="1" applyAlignment="1">
      <alignment vertical="center"/>
    </xf>
    <xf numFmtId="165" fontId="3" fillId="0" borderId="6" xfId="3" applyNumberFormat="1" applyFont="1" applyBorder="1" applyAlignment="1">
      <alignment vertical="center"/>
    </xf>
    <xf numFmtId="165" fontId="3" fillId="0" borderId="7" xfId="2" applyNumberFormat="1" applyFont="1" applyFill="1" applyBorder="1" applyAlignment="1">
      <alignment vertical="center" wrapText="1"/>
    </xf>
    <xf numFmtId="43" fontId="3" fillId="0" borderId="8" xfId="2" applyNumberFormat="1" applyFont="1" applyBorder="1" applyAlignment="1">
      <alignment horizontal="left" vertical="center" wrapText="1"/>
    </xf>
    <xf numFmtId="165" fontId="3" fillId="0" borderId="7" xfId="3" applyNumberFormat="1" applyFont="1" applyBorder="1" applyAlignment="1">
      <alignment vertical="center"/>
    </xf>
    <xf numFmtId="0" fontId="3" fillId="0" borderId="6" xfId="2" applyFont="1" applyBorder="1" applyAlignment="1">
      <alignment wrapText="1"/>
    </xf>
    <xf numFmtId="0" fontId="4" fillId="0" borderId="16" xfId="2" applyFont="1" applyBorder="1" applyAlignment="1">
      <alignment wrapText="1"/>
    </xf>
    <xf numFmtId="165" fontId="3" fillId="0" borderId="17" xfId="2" applyNumberFormat="1" applyFont="1" applyBorder="1" applyAlignment="1">
      <alignment vertical="center"/>
    </xf>
    <xf numFmtId="165" fontId="3" fillId="0" borderId="18" xfId="3" applyNumberFormat="1" applyFont="1" applyBorder="1" applyAlignment="1">
      <alignment vertical="center"/>
    </xf>
    <xf numFmtId="165" fontId="3" fillId="0" borderId="17" xfId="2" applyNumberFormat="1" applyFont="1" applyFill="1" applyBorder="1" applyAlignment="1">
      <alignment vertical="center" wrapText="1"/>
    </xf>
    <xf numFmtId="0" fontId="7" fillId="0" borderId="9" xfId="2" applyFont="1" applyBorder="1" applyAlignment="1">
      <alignment horizontal="right"/>
    </xf>
    <xf numFmtId="4" fontId="7" fillId="0" borderId="19" xfId="3" applyNumberFormat="1" applyFont="1" applyBorder="1"/>
    <xf numFmtId="4" fontId="7" fillId="0" borderId="20" xfId="3" applyNumberFormat="1" applyFont="1" applyBorder="1"/>
    <xf numFmtId="4" fontId="7" fillId="0" borderId="11" xfId="3" applyNumberFormat="1" applyFont="1" applyFill="1" applyBorder="1" applyAlignment="1">
      <alignment horizontal="right"/>
    </xf>
    <xf numFmtId="0" fontId="10" fillId="0" borderId="12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6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3" xfId="2" applyFont="1" applyBorder="1" applyAlignment="1">
      <alignment wrapText="1"/>
    </xf>
    <xf numFmtId="166" fontId="4" fillId="0" borderId="9" xfId="3" applyNumberFormat="1" applyFont="1" applyBorder="1"/>
    <xf numFmtId="166" fontId="3" fillId="0" borderId="21" xfId="3" applyNumberFormat="1" applyFont="1" applyBorder="1"/>
    <xf numFmtId="166" fontId="3" fillId="0" borderId="22" xfId="3" applyNumberFormat="1" applyFont="1" applyBorder="1"/>
    <xf numFmtId="166" fontId="4" fillId="0" borderId="21" xfId="2" applyNumberFormat="1" applyFont="1" applyFill="1" applyBorder="1" applyAlignment="1">
      <alignment horizontal="left"/>
    </xf>
    <xf numFmtId="0" fontId="3" fillId="0" borderId="22" xfId="2" applyFont="1" applyBorder="1" applyAlignment="1">
      <alignment wrapText="1"/>
    </xf>
    <xf numFmtId="0" fontId="4" fillId="0" borderId="9" xfId="2" applyFont="1" applyBorder="1" applyAlignment="1">
      <alignment horizontal="center" vertical="center" wrapText="1"/>
    </xf>
    <xf numFmtId="166" fontId="5" fillId="0" borderId="9" xfId="3" applyNumberFormat="1" applyFont="1" applyBorder="1" applyAlignment="1">
      <alignment horizontal="center" vertical="center" wrapText="1"/>
    </xf>
    <xf numFmtId="166" fontId="4" fillId="0" borderId="19" xfId="3" applyNumberFormat="1" applyFont="1" applyBorder="1" applyAlignment="1">
      <alignment horizontal="center" vertical="center" wrapText="1"/>
    </xf>
    <xf numFmtId="166" fontId="6" fillId="0" borderId="19" xfId="3" applyNumberFormat="1" applyFont="1" applyBorder="1" applyAlignment="1">
      <alignment horizontal="center" vertical="center" wrapText="1"/>
    </xf>
    <xf numFmtId="166" fontId="5" fillId="0" borderId="20" xfId="3" applyNumberFormat="1" applyFont="1" applyBorder="1" applyAlignment="1">
      <alignment horizontal="center" vertical="center" wrapText="1"/>
    </xf>
    <xf numFmtId="166" fontId="4" fillId="0" borderId="23" xfId="2" applyNumberFormat="1" applyFont="1" applyFill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166" fontId="4" fillId="0" borderId="24" xfId="2" applyNumberFormat="1" applyFont="1" applyBorder="1"/>
    <xf numFmtId="166" fontId="4" fillId="0" borderId="25" xfId="3" applyNumberFormat="1" applyFont="1" applyBorder="1"/>
    <xf numFmtId="166" fontId="4" fillId="0" borderId="26" xfId="3" applyNumberFormat="1" applyFont="1" applyBorder="1"/>
    <xf numFmtId="166" fontId="4" fillId="0" borderId="27" xfId="2" applyNumberFormat="1" applyFont="1" applyFill="1" applyBorder="1" applyAlignment="1">
      <alignment horizontal="right" wrapText="1"/>
    </xf>
    <xf numFmtId="0" fontId="15" fillId="0" borderId="13" xfId="2" applyFont="1" applyBorder="1" applyAlignment="1">
      <alignment wrapText="1"/>
    </xf>
    <xf numFmtId="0" fontId="3" fillId="0" borderId="14" xfId="2" applyFont="1" applyBorder="1"/>
    <xf numFmtId="166" fontId="3" fillId="0" borderId="14" xfId="2" applyNumberFormat="1" applyFont="1" applyBorder="1"/>
    <xf numFmtId="166" fontId="3" fillId="0" borderId="0" xfId="3" applyNumberFormat="1" applyFont="1" applyBorder="1"/>
    <xf numFmtId="166" fontId="3" fillId="0" borderId="13" xfId="3" applyNumberFormat="1" applyFont="1" applyBorder="1"/>
    <xf numFmtId="4" fontId="3" fillId="0" borderId="28" xfId="2" applyNumberFormat="1" applyFont="1" applyFill="1" applyBorder="1" applyAlignment="1">
      <alignment horizontal="right"/>
    </xf>
    <xf numFmtId="0" fontId="3" fillId="0" borderId="6" xfId="2" applyFont="1" applyBorder="1" applyAlignment="1">
      <alignment horizontal="left" wrapText="1"/>
    </xf>
    <xf numFmtId="0" fontId="3" fillId="0" borderId="29" xfId="2" applyFont="1" applyBorder="1"/>
    <xf numFmtId="166" fontId="3" fillId="0" borderId="29" xfId="2" applyNumberFormat="1" applyFont="1" applyBorder="1"/>
    <xf numFmtId="166" fontId="3" fillId="0" borderId="30" xfId="3" applyNumberFormat="1" applyFont="1" applyBorder="1"/>
    <xf numFmtId="166" fontId="3" fillId="0" borderId="12" xfId="3" applyNumberFormat="1" applyFont="1" applyBorder="1"/>
    <xf numFmtId="4" fontId="3" fillId="0" borderId="28" xfId="2" applyNumberFormat="1" applyFont="1" applyFill="1" applyBorder="1" applyAlignment="1">
      <alignment horizontal="right" wrapText="1"/>
    </xf>
    <xf numFmtId="4" fontId="3" fillId="0" borderId="34" xfId="2" applyNumberFormat="1" applyFont="1" applyFill="1" applyBorder="1" applyAlignment="1">
      <alignment horizontal="right" wrapText="1"/>
    </xf>
    <xf numFmtId="166" fontId="4" fillId="0" borderId="35" xfId="2" applyNumberFormat="1" applyFont="1" applyBorder="1"/>
    <xf numFmtId="166" fontId="4" fillId="0" borderId="36" xfId="3" applyNumberFormat="1" applyFont="1" applyBorder="1"/>
    <xf numFmtId="166" fontId="4" fillId="0" borderId="37" xfId="3" applyNumberFormat="1" applyFont="1" applyBorder="1"/>
    <xf numFmtId="166" fontId="4" fillId="0" borderId="38" xfId="2" applyNumberFormat="1" applyFont="1" applyFill="1" applyBorder="1" applyAlignment="1">
      <alignment horizontal="right" wrapText="1"/>
    </xf>
    <xf numFmtId="0" fontId="4" fillId="0" borderId="29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2" xfId="2" applyFont="1" applyBorder="1" applyAlignment="1">
      <alignment horizontal="left" wrapText="1"/>
    </xf>
    <xf numFmtId="0" fontId="3" fillId="0" borderId="0" xfId="2" applyFont="1" applyBorder="1"/>
    <xf numFmtId="166" fontId="3" fillId="0" borderId="0" xfId="2" applyNumberFormat="1" applyFont="1" applyBorder="1"/>
    <xf numFmtId="0" fontId="3" fillId="0" borderId="0" xfId="2" applyFont="1" applyBorder="1" applyAlignment="1">
      <alignment wrapText="1"/>
    </xf>
    <xf numFmtId="165" fontId="8" fillId="0" borderId="0" xfId="3" applyNumberFormat="1" applyFont="1" applyBorder="1"/>
    <xf numFmtId="166" fontId="8" fillId="0" borderId="0" xfId="3" applyNumberFormat="1" applyFont="1" applyBorder="1"/>
    <xf numFmtId="166" fontId="3" fillId="0" borderId="0" xfId="2" applyNumberFormat="1" applyFont="1" applyFill="1"/>
    <xf numFmtId="4" fontId="3" fillId="0" borderId="0" xfId="2" applyNumberFormat="1" applyFont="1" applyFill="1"/>
    <xf numFmtId="0" fontId="3" fillId="0" borderId="6" xfId="2" applyFont="1" applyBorder="1" applyAlignment="1">
      <alignment horizontal="center" vertical="center"/>
    </xf>
    <xf numFmtId="4" fontId="3" fillId="0" borderId="34" xfId="2" applyNumberFormat="1" applyFont="1" applyFill="1" applyBorder="1" applyAlignment="1">
      <alignment horizontal="right"/>
    </xf>
    <xf numFmtId="0" fontId="3" fillId="0" borderId="8" xfId="2" applyFont="1" applyBorder="1" applyAlignment="1">
      <alignment horizontal="left" wrapText="1"/>
    </xf>
    <xf numFmtId="0" fontId="16" fillId="0" borderId="0" xfId="2" applyFont="1"/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4" fontId="3" fillId="0" borderId="31" xfId="2" applyNumberFormat="1" applyFont="1" applyFill="1" applyBorder="1" applyAlignment="1">
      <alignment horizontal="right"/>
    </xf>
    <xf numFmtId="166" fontId="5" fillId="0" borderId="44" xfId="3" applyNumberFormat="1" applyFont="1" applyBorder="1" applyAlignment="1">
      <alignment horizontal="center" vertical="center" wrapText="1"/>
    </xf>
    <xf numFmtId="166" fontId="4" fillId="0" borderId="18" xfId="3" applyNumberFormat="1" applyFont="1" applyBorder="1" applyAlignment="1">
      <alignment horizontal="center" vertical="center" wrapText="1"/>
    </xf>
    <xf numFmtId="166" fontId="6" fillId="0" borderId="18" xfId="3" applyNumberFormat="1" applyFont="1" applyBorder="1" applyAlignment="1">
      <alignment horizontal="center" vertical="center" wrapText="1"/>
    </xf>
    <xf numFmtId="166" fontId="5" fillId="0" borderId="8" xfId="3" applyNumberFormat="1" applyFont="1" applyBorder="1" applyAlignment="1">
      <alignment horizontal="center" vertical="center" wrapText="1"/>
    </xf>
    <xf numFmtId="166" fontId="4" fillId="0" borderId="17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8" xfId="2" applyNumberFormat="1" applyFont="1" applyFill="1" applyBorder="1" applyAlignment="1">
      <alignment horizontal="right" wrapText="1"/>
    </xf>
    <xf numFmtId="166" fontId="4" fillId="0" borderId="45" xfId="2" applyNumberFormat="1" applyFont="1" applyBorder="1"/>
    <xf numFmtId="166" fontId="4" fillId="0" borderId="41" xfId="3" applyNumberFormat="1" applyFont="1" applyBorder="1"/>
    <xf numFmtId="166" fontId="4" fillId="0" borderId="42" xfId="3" applyNumberFormat="1" applyFont="1" applyBorder="1"/>
    <xf numFmtId="166" fontId="4" fillId="0" borderId="43" xfId="2" applyNumberFormat="1" applyFont="1" applyFill="1" applyBorder="1" applyAlignment="1">
      <alignment horizontal="right" wrapText="1"/>
    </xf>
    <xf numFmtId="0" fontId="3" fillId="0" borderId="46" xfId="2" applyFont="1" applyBorder="1" applyAlignment="1">
      <alignment wrapText="1"/>
    </xf>
    <xf numFmtId="0" fontId="12" fillId="0" borderId="14" xfId="0" applyFont="1" applyBorder="1" applyAlignment="1">
      <alignment horizontal="left" vertical="top" wrapText="1"/>
    </xf>
    <xf numFmtId="0" fontId="4" fillId="0" borderId="40" xfId="2" applyFont="1" applyBorder="1" applyAlignment="1">
      <alignment wrapText="1"/>
    </xf>
    <xf numFmtId="166" fontId="4" fillId="0" borderId="11" xfId="2" applyNumberFormat="1" applyFont="1" applyBorder="1"/>
    <xf numFmtId="166" fontId="4" fillId="0" borderId="11" xfId="3" applyNumberFormat="1" applyFont="1" applyBorder="1"/>
    <xf numFmtId="0" fontId="4" fillId="0" borderId="11" xfId="2" applyFont="1" applyBorder="1" applyAlignment="1">
      <alignment horizontal="right"/>
    </xf>
    <xf numFmtId="4" fontId="4" fillId="0" borderId="11" xfId="3" applyNumberFormat="1" applyFont="1" applyBorder="1" applyAlignment="1">
      <alignment horizontal="right"/>
    </xf>
    <xf numFmtId="0" fontId="10" fillId="0" borderId="11" xfId="2" applyFont="1" applyBorder="1" applyAlignment="1">
      <alignment wrapText="1"/>
    </xf>
    <xf numFmtId="0" fontId="3" fillId="0" borderId="11" xfId="2" applyFont="1" applyBorder="1" applyAlignment="1"/>
    <xf numFmtId="166" fontId="3" fillId="0" borderId="11" xfId="2" applyNumberFormat="1" applyFont="1" applyBorder="1" applyAlignment="1"/>
    <xf numFmtId="166" fontId="3" fillId="0" borderId="11" xfId="3" applyNumberFormat="1" applyFont="1" applyBorder="1" applyAlignment="1"/>
    <xf numFmtId="166" fontId="3" fillId="0" borderId="11" xfId="2" applyNumberFormat="1" applyFont="1" applyFill="1" applyBorder="1" applyAlignment="1">
      <alignment horizontal="right"/>
    </xf>
    <xf numFmtId="0" fontId="3" fillId="0" borderId="11" xfId="2" applyFont="1" applyBorder="1" applyAlignment="1">
      <alignment wrapText="1"/>
    </xf>
    <xf numFmtId="0" fontId="4" fillId="0" borderId="11" xfId="2" applyFont="1" applyBorder="1"/>
    <xf numFmtId="166" fontId="3" fillId="0" borderId="11" xfId="2" applyNumberFormat="1" applyFont="1" applyBorder="1"/>
    <xf numFmtId="0" fontId="3" fillId="0" borderId="11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6" fontId="4" fillId="0" borderId="47" xfId="2" applyNumberFormat="1" applyFont="1" applyBorder="1"/>
    <xf numFmtId="166" fontId="4" fillId="0" borderId="48" xfId="3" applyNumberFormat="1" applyFont="1" applyBorder="1"/>
    <xf numFmtId="166" fontId="4" fillId="0" borderId="49" xfId="3" applyNumberFormat="1" applyFont="1" applyBorder="1"/>
    <xf numFmtId="166" fontId="4" fillId="0" borderId="50" xfId="2" applyNumberFormat="1" applyFont="1" applyFill="1" applyBorder="1" applyAlignment="1">
      <alignment horizontal="right" wrapText="1"/>
    </xf>
    <xf numFmtId="0" fontId="4" fillId="0" borderId="11" xfId="2" applyFont="1" applyBorder="1" applyAlignment="1">
      <alignment wrapText="1"/>
    </xf>
    <xf numFmtId="0" fontId="3" fillId="0" borderId="11" xfId="2" applyFont="1" applyBorder="1"/>
    <xf numFmtId="166" fontId="3" fillId="0" borderId="11" xfId="3" applyNumberFormat="1" applyFont="1" applyBorder="1"/>
    <xf numFmtId="166" fontId="3" fillId="0" borderId="11" xfId="2" applyNumberFormat="1" applyFont="1" applyFill="1" applyBorder="1" applyAlignment="1">
      <alignment horizontal="right" wrapText="1"/>
    </xf>
    <xf numFmtId="166" fontId="4" fillId="0" borderId="11" xfId="2" applyNumberFormat="1" applyFont="1" applyFill="1" applyBorder="1" applyAlignment="1">
      <alignment horizontal="right"/>
    </xf>
    <xf numFmtId="0" fontId="4" fillId="0" borderId="11" xfId="2" applyFont="1" applyBorder="1" applyAlignment="1">
      <alignment horizontal="left" wrapText="1"/>
    </xf>
    <xf numFmtId="0" fontId="4" fillId="0" borderId="14" xfId="2" applyFont="1" applyBorder="1" applyAlignment="1">
      <alignment wrapText="1"/>
    </xf>
    <xf numFmtId="166" fontId="4" fillId="0" borderId="14" xfId="2" applyNumberFormat="1" applyFont="1" applyBorder="1"/>
    <xf numFmtId="166" fontId="4" fillId="0" borderId="0" xfId="3" applyNumberFormat="1" applyFont="1" applyBorder="1"/>
    <xf numFmtId="166" fontId="4" fillId="0" borderId="13" xfId="3" applyNumberFormat="1" applyFont="1" applyBorder="1"/>
    <xf numFmtId="0" fontId="3" fillId="0" borderId="15" xfId="2" applyFont="1" applyBorder="1" applyAlignment="1">
      <alignment wrapText="1"/>
    </xf>
    <xf numFmtId="0" fontId="4" fillId="0" borderId="33" xfId="2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showWhiteSpace="0" view="pageBreakPreview" topLeftCell="A22" zoomScaleNormal="100" zoomScaleSheetLayoutView="100" workbookViewId="0">
      <selection activeCell="F15" sqref="F15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55" t="s">
        <v>0</v>
      </c>
      <c r="B1" s="156"/>
      <c r="C1" s="156"/>
      <c r="D1" s="156"/>
      <c r="E1" s="156"/>
      <c r="G1" s="5"/>
    </row>
    <row r="2" spans="1:11" ht="15.75" thickBot="1" x14ac:dyDescent="0.3"/>
    <row r="3" spans="1:11" ht="18.75" x14ac:dyDescent="0.3">
      <c r="A3" s="1"/>
      <c r="B3" s="7" t="s">
        <v>1</v>
      </c>
      <c r="C3" s="8"/>
      <c r="D3" s="8"/>
      <c r="E3" s="9"/>
      <c r="F3" s="10" t="s">
        <v>2</v>
      </c>
      <c r="G3" s="11"/>
    </row>
    <row r="4" spans="1:11" s="16" customFormat="1" ht="54" customHeight="1" thickBot="1" x14ac:dyDescent="0.35">
      <c r="A4" s="1"/>
      <c r="B4" s="109" t="s">
        <v>3</v>
      </c>
      <c r="C4" s="110" t="s">
        <v>4</v>
      </c>
      <c r="D4" s="111" t="s">
        <v>5</v>
      </c>
      <c r="E4" s="112" t="s">
        <v>6</v>
      </c>
      <c r="F4" s="113" t="s">
        <v>7</v>
      </c>
      <c r="G4" s="101"/>
      <c r="J4" s="5"/>
      <c r="K4" s="5"/>
    </row>
    <row r="5" spans="1:11" ht="25.5" customHeight="1" thickBot="1" x14ac:dyDescent="0.3">
      <c r="A5" s="17" t="s">
        <v>8</v>
      </c>
      <c r="B5" s="18">
        <f>SUM(B15+B53)</f>
        <v>0</v>
      </c>
      <c r="C5" s="18">
        <f>SUM(C15+C53)</f>
        <v>55855965.140000001</v>
      </c>
      <c r="D5" s="18">
        <f>SUM(D15+D53)</f>
        <v>36783187.510000005</v>
      </c>
      <c r="E5" s="18">
        <f>SUM(E15+E53)</f>
        <v>19072777.629999999</v>
      </c>
      <c r="F5" s="19">
        <f>F15+F53</f>
        <v>53417247.99000001</v>
      </c>
      <c r="G5" s="20"/>
    </row>
    <row r="6" spans="1:11" ht="15.75" x14ac:dyDescent="0.25">
      <c r="A6" s="21"/>
      <c r="B6" s="106"/>
      <c r="C6" s="106"/>
      <c r="D6" s="106"/>
      <c r="E6" s="106"/>
      <c r="F6" s="22"/>
      <c r="G6" s="23"/>
    </row>
    <row r="7" spans="1:11" ht="18" customHeight="1" x14ac:dyDescent="0.25">
      <c r="A7" s="114" t="s">
        <v>9</v>
      </c>
      <c r="B7" s="105"/>
      <c r="C7" s="105"/>
      <c r="D7" s="105"/>
      <c r="E7" s="105"/>
      <c r="F7" s="22"/>
      <c r="G7" s="23"/>
    </row>
    <row r="8" spans="1:11" s="28" customFormat="1" ht="24" customHeight="1" thickBot="1" x14ac:dyDescent="0.35">
      <c r="A8" s="24" t="s">
        <v>10</v>
      </c>
      <c r="B8" s="25"/>
      <c r="C8" s="26"/>
      <c r="D8" s="26"/>
      <c r="E8" s="26"/>
      <c r="F8" s="26"/>
      <c r="G8" s="27"/>
    </row>
    <row r="9" spans="1:11" ht="21.75" customHeight="1" x14ac:dyDescent="0.25">
      <c r="B9" s="7" t="s">
        <v>1</v>
      </c>
      <c r="C9" s="8"/>
      <c r="D9" s="8"/>
      <c r="E9" s="9"/>
      <c r="F9" s="10" t="s">
        <v>2</v>
      </c>
      <c r="G9" s="11"/>
    </row>
    <row r="10" spans="1:11" s="16" customFormat="1" ht="53.25" customHeight="1" x14ac:dyDescent="0.25">
      <c r="A10" s="29" t="s">
        <v>11</v>
      </c>
      <c r="B10" s="12" t="s">
        <v>3</v>
      </c>
      <c r="C10" s="13" t="s">
        <v>4</v>
      </c>
      <c r="D10" s="14" t="s">
        <v>5</v>
      </c>
      <c r="E10" s="15" t="s">
        <v>6</v>
      </c>
      <c r="F10" s="30" t="s">
        <v>12</v>
      </c>
      <c r="G10" s="31" t="s">
        <v>13</v>
      </c>
    </row>
    <row r="11" spans="1:11" ht="52.5" customHeight="1" x14ac:dyDescent="0.25">
      <c r="A11" s="32" t="s">
        <v>14</v>
      </c>
      <c r="B11" s="33"/>
      <c r="C11" s="34">
        <v>8692466.5</v>
      </c>
      <c r="D11" s="34">
        <v>5710120.5899999999</v>
      </c>
      <c r="E11" s="35">
        <f>B11+C11-D11</f>
        <v>2982345.91</v>
      </c>
      <c r="F11" s="36">
        <v>8692466.5</v>
      </c>
      <c r="G11" s="37"/>
    </row>
    <row r="12" spans="1:11" ht="22.5" customHeight="1" x14ac:dyDescent="0.25">
      <c r="A12" s="32" t="s">
        <v>15</v>
      </c>
      <c r="B12" s="33"/>
      <c r="C12" s="34">
        <v>16907961.879999999</v>
      </c>
      <c r="D12" s="34">
        <v>9698399.8399999999</v>
      </c>
      <c r="E12" s="35">
        <f>B12+C12-D12</f>
        <v>7209562.0399999991</v>
      </c>
      <c r="F12" s="38">
        <v>15062164.99</v>
      </c>
      <c r="G12" s="37"/>
    </row>
    <row r="13" spans="1:11" ht="22.5" customHeight="1" x14ac:dyDescent="0.25">
      <c r="A13" s="32" t="s">
        <v>16</v>
      </c>
      <c r="B13" s="33"/>
      <c r="C13" s="34">
        <v>5277681.78</v>
      </c>
      <c r="D13" s="34">
        <v>3271848.12</v>
      </c>
      <c r="E13" s="35">
        <f>B13+C13-D13</f>
        <v>2005833.6600000001</v>
      </c>
      <c r="F13" s="36">
        <v>5277681.78</v>
      </c>
      <c r="G13" s="39"/>
    </row>
    <row r="14" spans="1:11" ht="24" customHeight="1" x14ac:dyDescent="0.25">
      <c r="A14" s="40" t="s">
        <v>17</v>
      </c>
      <c r="B14" s="41"/>
      <c r="C14" s="42">
        <v>3210131.59</v>
      </c>
      <c r="D14" s="42">
        <v>768889.18</v>
      </c>
      <c r="E14" s="35">
        <f>B14+C14-D14</f>
        <v>2441242.4099999997</v>
      </c>
      <c r="F14" s="43">
        <v>3210131.59</v>
      </c>
      <c r="G14" s="39"/>
    </row>
    <row r="15" spans="1:11" s="49" customFormat="1" ht="21.75" customHeight="1" thickBot="1" x14ac:dyDescent="0.3">
      <c r="A15" s="44" t="s">
        <v>18</v>
      </c>
      <c r="B15" s="18">
        <f>SUM(B11:B14)</f>
        <v>0</v>
      </c>
      <c r="C15" s="45">
        <f>SUM(C11:C14)</f>
        <v>34088241.75</v>
      </c>
      <c r="D15" s="45">
        <f>SUM(D11:D14)</f>
        <v>19449257.73</v>
      </c>
      <c r="E15" s="46">
        <f>SUM(E11:E14)</f>
        <v>14638984.02</v>
      </c>
      <c r="F15" s="47">
        <f>SUM(F11:F12:F13:F14)</f>
        <v>32242444.860000003</v>
      </c>
      <c r="G15" s="48"/>
    </row>
    <row r="16" spans="1:11" s="49" customFormat="1" ht="19.5" customHeight="1" x14ac:dyDescent="0.25">
      <c r="A16" s="50"/>
      <c r="B16" s="22"/>
      <c r="C16" s="22"/>
      <c r="D16" s="22"/>
      <c r="E16" s="22"/>
      <c r="F16" s="51"/>
      <c r="G16" s="52"/>
    </row>
    <row r="17" spans="1:8" s="28" customFormat="1" ht="20.25" customHeight="1" thickBot="1" x14ac:dyDescent="0.35">
      <c r="A17" s="97" t="s">
        <v>19</v>
      </c>
      <c r="B17" s="98"/>
      <c r="C17" s="53"/>
      <c r="D17" s="54"/>
      <c r="E17" s="26"/>
      <c r="F17" s="55"/>
      <c r="G17" s="56"/>
    </row>
    <row r="18" spans="1:8" ht="21" customHeight="1" thickBot="1" x14ac:dyDescent="0.3">
      <c r="B18" s="57" t="s">
        <v>1</v>
      </c>
      <c r="C18" s="58"/>
      <c r="D18" s="58"/>
      <c r="E18" s="59"/>
      <c r="F18" s="60" t="s">
        <v>2</v>
      </c>
      <c r="G18" s="61"/>
    </row>
    <row r="19" spans="1:8" s="16" customFormat="1" ht="78.75" customHeight="1" thickBot="1" x14ac:dyDescent="0.3">
      <c r="A19" s="62" t="s">
        <v>20</v>
      </c>
      <c r="B19" s="63" t="s">
        <v>3</v>
      </c>
      <c r="C19" s="64" t="s">
        <v>4</v>
      </c>
      <c r="D19" s="65" t="s">
        <v>5</v>
      </c>
      <c r="E19" s="66" t="s">
        <v>6</v>
      </c>
      <c r="F19" s="67" t="s">
        <v>7</v>
      </c>
      <c r="G19" s="68" t="s">
        <v>13</v>
      </c>
    </row>
    <row r="20" spans="1:8" ht="56.25" customHeight="1" x14ac:dyDescent="0.25">
      <c r="A20" s="152" t="s">
        <v>21</v>
      </c>
      <c r="B20" s="69"/>
      <c r="C20" s="70">
        <v>3030898.39</v>
      </c>
      <c r="D20" s="70">
        <v>2478396.5299999998</v>
      </c>
      <c r="E20" s="71">
        <f>B20+C20-D20</f>
        <v>552501.86000000034</v>
      </c>
      <c r="F20" s="72">
        <f>SUM(F21:F32)</f>
        <v>3030898.3899999997</v>
      </c>
      <c r="G20" s="73"/>
      <c r="H20" s="107">
        <f>F20-C20</f>
        <v>0</v>
      </c>
    </row>
    <row r="21" spans="1:8" x14ac:dyDescent="0.25">
      <c r="A21" s="153"/>
      <c r="B21" s="75"/>
      <c r="C21" s="76"/>
      <c r="D21" s="76"/>
      <c r="E21" s="77"/>
      <c r="F21" s="78">
        <v>1280.03</v>
      </c>
      <c r="G21" s="79" t="s">
        <v>22</v>
      </c>
    </row>
    <row r="22" spans="1:8" x14ac:dyDescent="0.25">
      <c r="A22" s="153"/>
      <c r="B22" s="75"/>
      <c r="C22" s="76"/>
      <c r="D22" s="76"/>
      <c r="E22" s="77"/>
      <c r="F22" s="78">
        <v>9860.82</v>
      </c>
      <c r="G22" s="79" t="s">
        <v>23</v>
      </c>
    </row>
    <row r="23" spans="1:8" x14ac:dyDescent="0.25">
      <c r="A23" s="153"/>
      <c r="B23" s="75"/>
      <c r="C23" s="76"/>
      <c r="D23" s="76"/>
      <c r="E23" s="77"/>
      <c r="F23" s="78">
        <v>108078.21</v>
      </c>
      <c r="G23" s="79" t="s">
        <v>24</v>
      </c>
    </row>
    <row r="24" spans="1:8" x14ac:dyDescent="0.25">
      <c r="A24" s="153"/>
      <c r="B24" s="75"/>
      <c r="C24" s="76"/>
      <c r="D24" s="76"/>
      <c r="E24" s="77"/>
      <c r="F24" s="78">
        <v>30781.46</v>
      </c>
      <c r="G24" s="79" t="s">
        <v>25</v>
      </c>
    </row>
    <row r="25" spans="1:8" x14ac:dyDescent="0.25">
      <c r="A25" s="121"/>
      <c r="B25" s="75"/>
      <c r="C25" s="76"/>
      <c r="D25" s="76"/>
      <c r="E25" s="77"/>
      <c r="F25" s="78">
        <v>28143.34</v>
      </c>
      <c r="G25" s="79" t="s">
        <v>26</v>
      </c>
    </row>
    <row r="26" spans="1:8" x14ac:dyDescent="0.25">
      <c r="A26" s="121"/>
      <c r="B26" s="75"/>
      <c r="C26" s="76"/>
      <c r="D26" s="76"/>
      <c r="E26" s="77"/>
      <c r="F26" s="78">
        <v>4709.82</v>
      </c>
      <c r="G26" s="79" t="s">
        <v>27</v>
      </c>
    </row>
    <row r="27" spans="1:8" x14ac:dyDescent="0.25">
      <c r="A27" s="121"/>
      <c r="B27" s="75"/>
      <c r="C27" s="76"/>
      <c r="D27" s="76"/>
      <c r="E27" s="77"/>
      <c r="F27" s="78">
        <v>30003.47</v>
      </c>
      <c r="G27" s="79" t="s">
        <v>28</v>
      </c>
    </row>
    <row r="28" spans="1:8" x14ac:dyDescent="0.25">
      <c r="A28" s="121"/>
      <c r="B28" s="75"/>
      <c r="C28" s="76"/>
      <c r="D28" s="76"/>
      <c r="E28" s="77"/>
      <c r="F28" s="78">
        <v>7867.59</v>
      </c>
      <c r="G28" s="79" t="s">
        <v>29</v>
      </c>
    </row>
    <row r="29" spans="1:8" x14ac:dyDescent="0.25">
      <c r="A29" s="121"/>
      <c r="B29" s="75"/>
      <c r="C29" s="76"/>
      <c r="D29" s="76"/>
      <c r="E29" s="77"/>
      <c r="F29" s="78">
        <v>3113.81</v>
      </c>
      <c r="G29" s="79" t="s">
        <v>30</v>
      </c>
    </row>
    <row r="30" spans="1:8" x14ac:dyDescent="0.25">
      <c r="A30" s="121"/>
      <c r="B30" s="75"/>
      <c r="C30" s="76"/>
      <c r="D30" s="76"/>
      <c r="E30" s="77"/>
      <c r="F30" s="102">
        <v>659327.21</v>
      </c>
      <c r="G30" s="103" t="s">
        <v>31</v>
      </c>
    </row>
    <row r="31" spans="1:8" x14ac:dyDescent="0.25">
      <c r="A31" s="121"/>
      <c r="B31" s="75"/>
      <c r="C31" s="76"/>
      <c r="D31" s="76"/>
      <c r="E31" s="77"/>
      <c r="F31" s="102">
        <v>2101448.7999999998</v>
      </c>
      <c r="G31" s="103" t="s">
        <v>32</v>
      </c>
    </row>
    <row r="32" spans="1:8" ht="15.75" thickBot="1" x14ac:dyDescent="0.3">
      <c r="A32" s="121"/>
      <c r="B32" s="75"/>
      <c r="C32" s="76"/>
      <c r="D32" s="76"/>
      <c r="E32" s="77"/>
      <c r="F32" s="108">
        <v>46283.83</v>
      </c>
      <c r="G32" s="93" t="s">
        <v>33</v>
      </c>
    </row>
    <row r="33" spans="1:14" ht="21" customHeight="1" thickBot="1" x14ac:dyDescent="0.3">
      <c r="A33" s="152" t="s">
        <v>34</v>
      </c>
      <c r="B33" s="123"/>
      <c r="C33" s="124">
        <v>6471993.5700000003</v>
      </c>
      <c r="D33" s="124">
        <v>5287245.91</v>
      </c>
      <c r="E33" s="124">
        <f>B33+C33-D33</f>
        <v>1184747.6600000001</v>
      </c>
      <c r="F33" s="72">
        <f>SUM(F34:F41)</f>
        <v>9377172.1300000008</v>
      </c>
      <c r="G33" s="73"/>
      <c r="H33" s="107">
        <f>F33-C33</f>
        <v>2905178.5600000005</v>
      </c>
    </row>
    <row r="34" spans="1:14" x14ac:dyDescent="0.25">
      <c r="A34" s="154"/>
      <c r="B34" s="75"/>
      <c r="C34" s="76"/>
      <c r="D34" s="76"/>
      <c r="E34" s="77"/>
      <c r="F34" s="84">
        <v>2861140.29</v>
      </c>
      <c r="G34" s="79" t="s">
        <v>35</v>
      </c>
    </row>
    <row r="35" spans="1:14" ht="30" x14ac:dyDescent="0.25">
      <c r="A35" s="154"/>
      <c r="B35" s="75"/>
      <c r="C35" s="76"/>
      <c r="D35" s="76"/>
      <c r="E35" s="77"/>
      <c r="F35" s="84">
        <v>1767879.44</v>
      </c>
      <c r="G35" s="151" t="s">
        <v>36</v>
      </c>
    </row>
    <row r="36" spans="1:14" x14ac:dyDescent="0.25">
      <c r="A36" s="154"/>
      <c r="B36" s="75"/>
      <c r="C36" s="76"/>
      <c r="D36" s="76"/>
      <c r="E36" s="77"/>
      <c r="F36" s="84">
        <v>1055689.8700000001</v>
      </c>
      <c r="G36" s="151" t="s">
        <v>37</v>
      </c>
    </row>
    <row r="37" spans="1:14" x14ac:dyDescent="0.25">
      <c r="A37" s="154"/>
      <c r="B37" s="75"/>
      <c r="C37" s="76"/>
      <c r="D37" s="76"/>
      <c r="E37" s="77"/>
      <c r="F37" s="84">
        <v>360813.52</v>
      </c>
      <c r="G37" s="151" t="s">
        <v>38</v>
      </c>
    </row>
    <row r="38" spans="1:14" x14ac:dyDescent="0.25">
      <c r="A38" s="154"/>
      <c r="B38" s="75"/>
      <c r="C38" s="76"/>
      <c r="D38" s="76"/>
      <c r="E38" s="77"/>
      <c r="F38" s="84">
        <v>2983215.6</v>
      </c>
      <c r="G38" s="79" t="s">
        <v>39</v>
      </c>
    </row>
    <row r="39" spans="1:14" x14ac:dyDescent="0.25">
      <c r="A39" s="154"/>
      <c r="B39" s="75"/>
      <c r="C39" s="76"/>
      <c r="D39" s="76"/>
      <c r="E39" s="77"/>
      <c r="F39" s="85">
        <v>25342.05</v>
      </c>
      <c r="G39" s="79" t="s">
        <v>40</v>
      </c>
    </row>
    <row r="40" spans="1:14" ht="15" customHeight="1" x14ac:dyDescent="0.25">
      <c r="A40" s="74"/>
      <c r="B40" s="75"/>
      <c r="C40" s="76"/>
      <c r="D40" s="76"/>
      <c r="E40" s="77"/>
      <c r="F40" s="78">
        <v>290728.78999999998</v>
      </c>
      <c r="G40" s="79" t="s">
        <v>41</v>
      </c>
    </row>
    <row r="41" spans="1:14" ht="15.75" customHeight="1" x14ac:dyDescent="0.25">
      <c r="A41" s="80"/>
      <c r="B41" s="81"/>
      <c r="C41" s="82"/>
      <c r="D41" s="82"/>
      <c r="E41" s="83"/>
      <c r="F41" s="108">
        <v>32362.57</v>
      </c>
      <c r="G41" s="93" t="s">
        <v>42</v>
      </c>
      <c r="H41" s="104"/>
    </row>
    <row r="42" spans="1:14" ht="29.25" x14ac:dyDescent="0.25">
      <c r="A42" s="122" t="s">
        <v>43</v>
      </c>
      <c r="B42" s="116"/>
      <c r="C42" s="117">
        <v>1420496.25</v>
      </c>
      <c r="D42" s="117">
        <v>1156585.04</v>
      </c>
      <c r="E42" s="118">
        <f>B42+C42-D42</f>
        <v>263911.20999999996</v>
      </c>
      <c r="F42" s="119">
        <f>SUM(F43+F44)</f>
        <v>2347413.87</v>
      </c>
      <c r="G42" s="120"/>
      <c r="H42" s="107">
        <f>F42-C42</f>
        <v>926917.62000000011</v>
      </c>
    </row>
    <row r="43" spans="1:14" x14ac:dyDescent="0.25">
      <c r="A43" s="147"/>
      <c r="B43" s="148"/>
      <c r="C43" s="149"/>
      <c r="D43" s="149"/>
      <c r="E43" s="150"/>
      <c r="F43" s="102">
        <v>925271.03</v>
      </c>
      <c r="G43" s="103" t="s">
        <v>44</v>
      </c>
      <c r="H43" s="107"/>
    </row>
    <row r="44" spans="1:14" x14ac:dyDescent="0.25">
      <c r="A44" s="80"/>
      <c r="B44" s="81"/>
      <c r="C44" s="82"/>
      <c r="D44" s="82"/>
      <c r="E44" s="83"/>
      <c r="F44" s="144">
        <v>1422142.84</v>
      </c>
      <c r="G44" s="93" t="s">
        <v>45</v>
      </c>
    </row>
    <row r="45" spans="1:14" ht="29.25" x14ac:dyDescent="0.25">
      <c r="A45" s="136" t="s">
        <v>46</v>
      </c>
      <c r="B45" s="137"/>
      <c r="C45" s="138">
        <v>9521372.0999999996</v>
      </c>
      <c r="D45" s="138">
        <v>7600416</v>
      </c>
      <c r="E45" s="139">
        <f>B45+C45-D45</f>
        <v>1920956.0999999996</v>
      </c>
      <c r="F45" s="140">
        <f>SUM(F46:F48)</f>
        <v>5151962.01</v>
      </c>
      <c r="G45" s="11"/>
      <c r="H45" s="107">
        <f>F45-C45</f>
        <v>-4369410.09</v>
      </c>
      <c r="J45" s="91"/>
      <c r="M45" s="92"/>
      <c r="N45" s="92"/>
    </row>
    <row r="46" spans="1:14" x14ac:dyDescent="0.25">
      <c r="A46" s="141"/>
      <c r="B46" s="123"/>
      <c r="C46" s="124"/>
      <c r="D46" s="124"/>
      <c r="E46" s="124"/>
      <c r="F46" s="144">
        <v>228500</v>
      </c>
      <c r="G46" s="132" t="s">
        <v>47</v>
      </c>
      <c r="H46" s="107"/>
      <c r="J46" s="91"/>
      <c r="M46" s="92"/>
      <c r="N46" s="92"/>
    </row>
    <row r="47" spans="1:14" x14ac:dyDescent="0.25">
      <c r="A47" s="141"/>
      <c r="B47" s="123"/>
      <c r="C47" s="124"/>
      <c r="D47" s="124"/>
      <c r="E47" s="124"/>
      <c r="F47" s="144">
        <v>141219</v>
      </c>
      <c r="G47" s="132" t="s">
        <v>48</v>
      </c>
      <c r="H47" s="107"/>
      <c r="J47" s="91"/>
      <c r="M47" s="92"/>
      <c r="N47" s="92"/>
    </row>
    <row r="48" spans="1:14" x14ac:dyDescent="0.25">
      <c r="A48" s="141"/>
      <c r="B48" s="123"/>
      <c r="C48" s="124"/>
      <c r="D48" s="124"/>
      <c r="E48" s="124"/>
      <c r="F48" s="144">
        <v>4782243.01</v>
      </c>
      <c r="G48" s="132" t="s">
        <v>49</v>
      </c>
      <c r="H48" s="107"/>
      <c r="J48" s="91"/>
      <c r="M48" s="92"/>
      <c r="N48" s="92"/>
    </row>
    <row r="49" spans="1:14" x14ac:dyDescent="0.25">
      <c r="A49" s="133" t="s">
        <v>50</v>
      </c>
      <c r="B49" s="134"/>
      <c r="C49" s="124"/>
      <c r="D49" s="124"/>
      <c r="E49" s="124"/>
      <c r="F49" s="145">
        <v>256924.22</v>
      </c>
      <c r="G49" s="146"/>
      <c r="J49" s="91"/>
      <c r="M49" s="92"/>
      <c r="N49" s="92"/>
    </row>
    <row r="50" spans="1:14" ht="15.75" thickBot="1" x14ac:dyDescent="0.3">
      <c r="A50" s="142"/>
      <c r="B50" s="134"/>
      <c r="C50" s="143"/>
      <c r="D50" s="143"/>
      <c r="E50" s="143"/>
      <c r="F50" s="131">
        <v>256924.22</v>
      </c>
      <c r="G50" s="135" t="s">
        <v>51</v>
      </c>
    </row>
    <row r="51" spans="1:14" ht="15.75" thickBot="1" x14ac:dyDescent="0.3">
      <c r="A51" s="90" t="s">
        <v>52</v>
      </c>
      <c r="B51" s="86"/>
      <c r="C51" s="87">
        <v>1322963.08</v>
      </c>
      <c r="D51" s="87">
        <v>811286.3</v>
      </c>
      <c r="E51" s="88">
        <f>B51+C51-D51</f>
        <v>511676.78</v>
      </c>
      <c r="F51" s="89">
        <v>1010432.51</v>
      </c>
      <c r="G51" s="23"/>
    </row>
    <row r="52" spans="1:14" ht="15.75" thickBot="1" x14ac:dyDescent="0.3">
      <c r="A52" s="80"/>
      <c r="B52" s="81"/>
      <c r="C52" s="82"/>
      <c r="D52" s="82"/>
      <c r="E52" s="83"/>
      <c r="F52" s="115"/>
      <c r="G52" s="93"/>
      <c r="H52" s="107">
        <f>F51-C51</f>
        <v>-312530.57000000007</v>
      </c>
    </row>
    <row r="53" spans="1:14" ht="34.5" customHeight="1" thickBot="1" x14ac:dyDescent="0.3">
      <c r="A53" s="125" t="s">
        <v>53</v>
      </c>
      <c r="B53" s="126">
        <f>B20+B33+B42+B45+B51</f>
        <v>0</v>
      </c>
      <c r="C53" s="126">
        <f>C20+C33+C42+C45+C51</f>
        <v>21767723.390000001</v>
      </c>
      <c r="D53" s="126">
        <f>D20+D33+D42+D45+D51</f>
        <v>17333929.780000001</v>
      </c>
      <c r="E53" s="126">
        <f>E20+E33+E42+E45+E51</f>
        <v>4433793.6100000003</v>
      </c>
      <c r="F53" s="126">
        <f>SUM(F51+F49+F45+F42+F33 +F20)</f>
        <v>21174803.130000003</v>
      </c>
      <c r="G53" s="127"/>
    </row>
    <row r="54" spans="1:14" s="49" customFormat="1" ht="20.25" thickBot="1" x14ac:dyDescent="0.35">
      <c r="A54" s="128"/>
      <c r="B54" s="129"/>
      <c r="C54" s="130"/>
      <c r="D54" s="130"/>
      <c r="E54" s="130"/>
      <c r="F54" s="131"/>
      <c r="G54" s="132"/>
      <c r="H54" s="107">
        <f>F53-C53</f>
        <v>-592920.25999999791</v>
      </c>
      <c r="J54" s="28"/>
      <c r="K54" s="28"/>
    </row>
    <row r="55" spans="1:14" x14ac:dyDescent="0.25">
      <c r="A55" s="94"/>
      <c r="B55" s="95"/>
      <c r="C55" s="76"/>
      <c r="D55" s="76"/>
      <c r="E55" s="76"/>
      <c r="F55" s="76"/>
      <c r="G55" s="96"/>
      <c r="J55" s="16"/>
      <c r="K55" s="16"/>
    </row>
    <row r="56" spans="1:14" x14ac:dyDescent="0.25">
      <c r="H56" s="94"/>
    </row>
    <row r="96" spans="3:5" x14ac:dyDescent="0.25">
      <c r="C96" s="99"/>
      <c r="D96" s="100"/>
      <c r="E96" s="100"/>
    </row>
  </sheetData>
  <mergeCells count="3">
    <mergeCell ref="A20:A24"/>
    <mergeCell ref="A33:A39"/>
    <mergeCell ref="A1:E1"/>
  </mergeCells>
  <printOptions gridLines="1"/>
  <pageMargins left="0.13541666666666666" right="0.13541666666666666" top="0.26041666666666669" bottom="0.18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Офис</cp:lastModifiedBy>
  <cp:revision/>
  <dcterms:created xsi:type="dcterms:W3CDTF">2020-02-13T12:53:48Z</dcterms:created>
  <dcterms:modified xsi:type="dcterms:W3CDTF">2020-06-16T14:44:41Z</dcterms:modified>
</cp:coreProperties>
</file>